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AC73B392-3851-470D-BDFA-C2DE6695FAFC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720" xr2:uid="{00000000-000D-0000-FFFF-FFFF00000000}"/>
  </bookViews>
  <sheets>
    <sheet name="EAEPED_OG" sheetId="1" r:id="rId1"/>
  </sheets>
  <externalReferences>
    <externalReference r:id="rId2"/>
  </externalReference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2" i="1"/>
  <c r="D21" i="1"/>
  <c r="H158" i="1" l="1"/>
  <c r="H152" i="1"/>
  <c r="H149" i="1"/>
  <c r="H150" i="1"/>
  <c r="H148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5" i="1"/>
  <c r="H116" i="1"/>
  <c r="H117" i="1"/>
  <c r="H118" i="1"/>
  <c r="H119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101" i="1"/>
  <c r="H102" i="1"/>
  <c r="H103" i="1"/>
  <c r="H95" i="1"/>
  <c r="H88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68" i="1"/>
  <c r="H69" i="1"/>
  <c r="H65" i="1"/>
  <c r="H61" i="1"/>
  <c r="H54" i="1"/>
  <c r="H19" i="1"/>
  <c r="E153" i="1"/>
  <c r="H153" i="1" s="1"/>
  <c r="E154" i="1"/>
  <c r="H154" i="1" s="1"/>
  <c r="E155" i="1"/>
  <c r="H155" i="1" s="1"/>
  <c r="E156" i="1"/>
  <c r="H156" i="1" s="1"/>
  <c r="E157" i="1"/>
  <c r="H157" i="1" s="1"/>
  <c r="E158" i="1"/>
  <c r="E152" i="1"/>
  <c r="E149" i="1"/>
  <c r="E150" i="1"/>
  <c r="E148" i="1"/>
  <c r="E140" i="1"/>
  <c r="H140" i="1" s="1"/>
  <c r="E141" i="1"/>
  <c r="E142" i="1"/>
  <c r="E143" i="1"/>
  <c r="E144" i="1"/>
  <c r="E145" i="1"/>
  <c r="E146" i="1"/>
  <c r="E139" i="1"/>
  <c r="E136" i="1"/>
  <c r="E137" i="1"/>
  <c r="E135" i="1"/>
  <c r="E133" i="1"/>
  <c r="H133" i="1" s="1"/>
  <c r="E126" i="1"/>
  <c r="E127" i="1"/>
  <c r="E128" i="1"/>
  <c r="E129" i="1"/>
  <c r="H129" i="1" s="1"/>
  <c r="E130" i="1"/>
  <c r="H130" i="1" s="1"/>
  <c r="E131" i="1"/>
  <c r="H131" i="1" s="1"/>
  <c r="E132" i="1"/>
  <c r="H132" i="1" s="1"/>
  <c r="E125" i="1"/>
  <c r="E116" i="1"/>
  <c r="E117" i="1"/>
  <c r="E118" i="1"/>
  <c r="E119" i="1"/>
  <c r="E120" i="1"/>
  <c r="H120" i="1" s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H96" i="1" s="1"/>
  <c r="E97" i="1"/>
  <c r="H97" i="1" s="1"/>
  <c r="E98" i="1"/>
  <c r="H98" i="1" s="1"/>
  <c r="E99" i="1"/>
  <c r="H99" i="1" s="1"/>
  <c r="E100" i="1"/>
  <c r="H100" i="1" s="1"/>
  <c r="E101" i="1"/>
  <c r="E102" i="1"/>
  <c r="E103" i="1"/>
  <c r="E95" i="1"/>
  <c r="E88" i="1"/>
  <c r="E89" i="1"/>
  <c r="H89" i="1" s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H76" i="1" s="1"/>
  <c r="E74" i="1"/>
  <c r="H74" i="1" s="1"/>
  <c r="E70" i="1"/>
  <c r="H70" i="1" s="1"/>
  <c r="E71" i="1"/>
  <c r="H71" i="1" s="1"/>
  <c r="E72" i="1"/>
  <c r="H72" i="1" s="1"/>
  <c r="E66" i="1"/>
  <c r="H66" i="1" s="1"/>
  <c r="E67" i="1"/>
  <c r="H67" i="1" s="1"/>
  <c r="E68" i="1"/>
  <c r="E69" i="1"/>
  <c r="E65" i="1"/>
  <c r="E62" i="1"/>
  <c r="H62" i="1" s="1"/>
  <c r="E63" i="1"/>
  <c r="H63" i="1" s="1"/>
  <c r="E61" i="1"/>
  <c r="E52" i="1"/>
  <c r="H52" i="1" s="1"/>
  <c r="E53" i="1"/>
  <c r="H53" i="1" s="1"/>
  <c r="E54" i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41" i="1"/>
  <c r="H4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G104" i="1"/>
  <c r="F104" i="1"/>
  <c r="E104" i="1"/>
  <c r="D104" i="1"/>
  <c r="C104" i="1"/>
  <c r="H94" i="1"/>
  <c r="G94" i="1"/>
  <c r="G85" i="1" s="1"/>
  <c r="F94" i="1"/>
  <c r="F85" i="1" s="1"/>
  <c r="E94" i="1"/>
  <c r="D94" i="1"/>
  <c r="C94" i="1"/>
  <c r="C85" i="1" s="1"/>
  <c r="H86" i="1"/>
  <c r="G86" i="1"/>
  <c r="F86" i="1"/>
  <c r="E86" i="1"/>
  <c r="D86" i="1"/>
  <c r="C86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F10" i="1" s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C12" i="1"/>
  <c r="H85" i="1" l="1"/>
  <c r="D85" i="1"/>
  <c r="G10" i="1"/>
  <c r="G160" i="1" s="1"/>
  <c r="C10" i="1"/>
  <c r="C160" i="1" s="1"/>
  <c r="D10" i="1"/>
  <c r="D160" i="1" s="1"/>
  <c r="H10" i="1"/>
  <c r="H160" i="1" s="1"/>
  <c r="E85" i="1"/>
  <c r="E10" i="1"/>
  <c r="F160" i="1"/>
  <c r="E160" i="1" l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<sst xmlns="http://schemas.openxmlformats.org/spreadsheetml/2006/main" count="164" uniqueCount="91">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</sst>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.MARRUFO\Documents\ESTADOS%20FINANCIEROS\Edos%20Financieros%20Diciembre%202025.xlsx" TargetMode="External"/><Relationship Id="rId1" Type="http://schemas.openxmlformats.org/officeDocument/2006/relationships/externalLinkPath" Target="/Users/JAVIER.MARRUFO/Documents/ESTADOS%20FINANCIEROS/Edos%20Financieros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"/>
      <sheetName val="PPTO RESULTADOS"/>
      <sheetName val="RESULTADOS PARQUES"/>
      <sheetName val="VARIACIONES EGRESOS"/>
      <sheetName val="INGRESOS"/>
      <sheetName val="EGRESOS"/>
      <sheetName val="CTAS BALANCE"/>
      <sheetName val="BALANZA"/>
      <sheetName val="INDICADORES"/>
      <sheetName val="notas"/>
      <sheetName val="PRESUP ORIGINAL"/>
      <sheetName val="EA"/>
      <sheetName val="ESF"/>
      <sheetName val="ESF det"/>
      <sheetName val="EVHP"/>
      <sheetName val="ECSF"/>
      <sheetName val="EFE"/>
      <sheetName val="EAA"/>
      <sheetName val="EADP"/>
      <sheetName val="EAI"/>
      <sheetName val="COG"/>
      <sheetName val="CAdmon"/>
      <sheetName val="CTG"/>
      <sheetName val="CFG"/>
      <sheetName val="CProg"/>
      <sheetName val="End Neto"/>
      <sheetName val="Int"/>
      <sheetName val="Post Fiscal"/>
      <sheetName val="Rel Cta Banc"/>
      <sheetName val="CARTERA"/>
      <sheetName val="TERRENOS"/>
      <sheetName val="1 ea sif"/>
      <sheetName val="2 esf sif"/>
      <sheetName val="3 evhp sif"/>
      <sheetName val="4 ecsf sif"/>
      <sheetName val="5 efe sif"/>
      <sheetName val="10 eaa sif"/>
      <sheetName val="11 ead sif"/>
      <sheetName val="13 ri sif"/>
      <sheetName val="14 ff sif"/>
      <sheetName val="15 ce sif"/>
      <sheetName val="16 ca sif"/>
      <sheetName val="18 casp sif"/>
      <sheetName val="19 tg sif"/>
      <sheetName val="20 cog sif"/>
      <sheetName val="21 cf sif "/>
      <sheetName val="22 en sif"/>
      <sheetName val="24 ffon sif"/>
      <sheetName val="25 cprog sif"/>
      <sheetName val="36 esfd sif"/>
      <sheetName val="39 bp sif"/>
      <sheetName val="40 eaid sif"/>
      <sheetName val="41 cogd sif"/>
      <sheetName val="42 cad sif"/>
      <sheetName val="43 cfd sif"/>
      <sheetName val="44 sp sif"/>
      <sheetName val="RptEAA"/>
      <sheetName val="FLUJO S.H."/>
      <sheetName val="COMPARATIVO 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6">
          <cell r="E16">
            <v>15000</v>
          </cell>
        </row>
        <row r="20">
          <cell r="E20">
            <v>70000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Normal="100" workbookViewId="0">
      <selection activeCell="B5" sqref="B5:H5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0" t="s">
        <v>89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3" t="s">
        <v>2</v>
      </c>
      <c r="C4" s="44"/>
      <c r="D4" s="44"/>
      <c r="E4" s="44"/>
      <c r="F4" s="44"/>
      <c r="G4" s="44"/>
      <c r="H4" s="45"/>
    </row>
    <row r="5" spans="2:9" x14ac:dyDescent="0.2">
      <c r="B5" s="46" t="s">
        <v>90</v>
      </c>
      <c r="C5" s="47"/>
      <c r="D5" s="47"/>
      <c r="E5" s="47"/>
      <c r="F5" s="47"/>
      <c r="G5" s="47"/>
      <c r="H5" s="48"/>
    </row>
    <row r="6" spans="2:9" ht="15.75" customHeight="1" thickBot="1" x14ac:dyDescent="0.25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25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75" thickBot="1" x14ac:dyDescent="0.25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294652125.81</v>
      </c>
      <c r="D10" s="8">
        <f>SUM(D12,D20,D30,D40,D50,D60,D64,D73,D77)</f>
        <v>0</v>
      </c>
      <c r="E10" s="24">
        <f t="shared" ref="E10:H10" si="0">SUM(E12,E20,E30,E40,E50,E60,E64,E73,E77)</f>
        <v>294652125.81</v>
      </c>
      <c r="F10" s="8">
        <f t="shared" si="0"/>
        <v>206488610.24000001</v>
      </c>
      <c r="G10" s="8">
        <f t="shared" si="0"/>
        <v>206488610.24000001</v>
      </c>
      <c r="H10" s="24">
        <f t="shared" si="0"/>
        <v>88163515.569999993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32941914.809999999</v>
      </c>
      <c r="D12" s="7">
        <f>SUM(D13:D19)</f>
        <v>0</v>
      </c>
      <c r="E12" s="25">
        <f t="shared" ref="E12:H12" si="1">SUM(E13:E19)</f>
        <v>32941914.809999999</v>
      </c>
      <c r="F12" s="7">
        <f t="shared" si="1"/>
        <v>30313791.609999999</v>
      </c>
      <c r="G12" s="7">
        <f t="shared" si="1"/>
        <v>30313791.609999999</v>
      </c>
      <c r="H12" s="25">
        <f t="shared" si="1"/>
        <v>2628123.1999999979</v>
      </c>
    </row>
    <row r="13" spans="2:9" ht="24" x14ac:dyDescent="0.2">
      <c r="B13" s="10" t="s">
        <v>14</v>
      </c>
      <c r="C13" s="22">
        <v>20990905.199999999</v>
      </c>
      <c r="D13" s="22">
        <v>0</v>
      </c>
      <c r="E13" s="26">
        <f>SUM(C13:D13)</f>
        <v>20990905.199999999</v>
      </c>
      <c r="F13" s="23">
        <v>20364289.100000001</v>
      </c>
      <c r="G13" s="23">
        <v>20364289.100000001</v>
      </c>
      <c r="H13" s="30">
        <f>SUM(E13-F13)</f>
        <v>626616.09999999776</v>
      </c>
    </row>
    <row r="14" spans="2:9" ht="22.9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23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3321518.69</v>
      </c>
      <c r="D15" s="22">
        <v>0</v>
      </c>
      <c r="E15" s="26">
        <f t="shared" si="2"/>
        <v>3321518.69</v>
      </c>
      <c r="F15" s="23">
        <v>3218700.65</v>
      </c>
      <c r="G15" s="23">
        <v>3218700.65</v>
      </c>
      <c r="H15" s="30">
        <f t="shared" si="3"/>
        <v>102818.04000000004</v>
      </c>
    </row>
    <row r="16" spans="2:9" x14ac:dyDescent="0.2">
      <c r="B16" s="10" t="s">
        <v>17</v>
      </c>
      <c r="C16" s="22">
        <v>3902483.72</v>
      </c>
      <c r="D16" s="22">
        <v>0</v>
      </c>
      <c r="E16" s="26">
        <f t="shared" si="2"/>
        <v>3902483.72</v>
      </c>
      <c r="F16" s="23">
        <v>3642067.4600000004</v>
      </c>
      <c r="G16" s="23">
        <v>3642067.4600000004</v>
      </c>
      <c r="H16" s="30">
        <f t="shared" si="3"/>
        <v>260416.25999999978</v>
      </c>
    </row>
    <row r="17" spans="2:8" x14ac:dyDescent="0.2">
      <c r="B17" s="10" t="s">
        <v>18</v>
      </c>
      <c r="C17" s="22">
        <v>4727007.2</v>
      </c>
      <c r="D17" s="22">
        <v>0</v>
      </c>
      <c r="E17" s="26">
        <f t="shared" si="2"/>
        <v>4727007.2</v>
      </c>
      <c r="F17" s="23">
        <v>3088734.4</v>
      </c>
      <c r="G17" s="23">
        <v>3088734.4</v>
      </c>
      <c r="H17" s="30">
        <f t="shared" si="3"/>
        <v>1638272.8000000003</v>
      </c>
    </row>
    <row r="18" spans="2:8" x14ac:dyDescent="0.2">
      <c r="B18" s="10" t="s">
        <v>19</v>
      </c>
      <c r="C18" s="22">
        <v>0</v>
      </c>
      <c r="D18" s="22">
        <v>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2392045</v>
      </c>
      <c r="D20" s="7">
        <f t="shared" ref="D20:H20" si="4">SUM(D21:D29)</f>
        <v>85000</v>
      </c>
      <c r="E20" s="25">
        <f t="shared" si="4"/>
        <v>2477045</v>
      </c>
      <c r="F20" s="7">
        <f t="shared" si="4"/>
        <v>1636458.8</v>
      </c>
      <c r="G20" s="7">
        <f t="shared" si="4"/>
        <v>1636458.8</v>
      </c>
      <c r="H20" s="25">
        <f t="shared" si="4"/>
        <v>840586.2</v>
      </c>
    </row>
    <row r="21" spans="2:8" ht="24" x14ac:dyDescent="0.2">
      <c r="B21" s="10" t="s">
        <v>22</v>
      </c>
      <c r="C21" s="22">
        <v>473000</v>
      </c>
      <c r="D21" s="22">
        <f>+[1]COG!E16</f>
        <v>15000</v>
      </c>
      <c r="E21" s="26">
        <f t="shared" si="2"/>
        <v>488000</v>
      </c>
      <c r="F21" s="23">
        <v>270650.45999999996</v>
      </c>
      <c r="G21" s="23">
        <v>270650.45999999996</v>
      </c>
      <c r="H21" s="30">
        <f t="shared" si="3"/>
        <v>217349.54000000004</v>
      </c>
    </row>
    <row r="22" spans="2:8" x14ac:dyDescent="0.2">
      <c r="B22" s="10" t="s">
        <v>23</v>
      </c>
      <c r="C22" s="22">
        <v>90000</v>
      </c>
      <c r="D22" s="22">
        <f>+[1]COG!E17</f>
        <v>0</v>
      </c>
      <c r="E22" s="26">
        <f t="shared" si="2"/>
        <v>90000</v>
      </c>
      <c r="F22" s="23">
        <v>67374.259999999995</v>
      </c>
      <c r="G22" s="23">
        <v>67374.259999999995</v>
      </c>
      <c r="H22" s="30">
        <f t="shared" si="3"/>
        <v>22625.740000000005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23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3000</v>
      </c>
      <c r="D25" s="22">
        <f>+[1]COG!E18</f>
        <v>0</v>
      </c>
      <c r="E25" s="26">
        <f t="shared" si="2"/>
        <v>3000</v>
      </c>
      <c r="F25" s="23">
        <v>2356.96</v>
      </c>
      <c r="G25" s="23">
        <v>2356.96</v>
      </c>
      <c r="H25" s="30">
        <f t="shared" si="3"/>
        <v>643.04</v>
      </c>
    </row>
    <row r="26" spans="2:8" x14ac:dyDescent="0.2">
      <c r="B26" s="10" t="s">
        <v>27</v>
      </c>
      <c r="C26" s="22">
        <v>1664045</v>
      </c>
      <c r="D26" s="22">
        <f>+[1]COG!E19</f>
        <v>0</v>
      </c>
      <c r="E26" s="26">
        <f t="shared" si="2"/>
        <v>1664045</v>
      </c>
      <c r="F26" s="23">
        <v>1090141.9300000002</v>
      </c>
      <c r="G26" s="23">
        <v>1090141.9300000002</v>
      </c>
      <c r="H26" s="30">
        <f t="shared" si="3"/>
        <v>573903.06999999983</v>
      </c>
    </row>
    <row r="27" spans="2:8" ht="24" x14ac:dyDescent="0.2">
      <c r="B27" s="10" t="s">
        <v>28</v>
      </c>
      <c r="C27" s="22">
        <v>162000</v>
      </c>
      <c r="D27" s="22">
        <f>+[1]COG!E20</f>
        <v>70000</v>
      </c>
      <c r="E27" s="26">
        <f t="shared" si="2"/>
        <v>232000</v>
      </c>
      <c r="F27" s="23">
        <v>205935.19</v>
      </c>
      <c r="G27" s="23">
        <v>205935.19</v>
      </c>
      <c r="H27" s="30">
        <f t="shared" si="3"/>
        <v>26064.809999999998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107462499</v>
      </c>
      <c r="D30" s="7">
        <f t="shared" ref="D30:H30" si="5">SUM(D31:D39)</f>
        <v>-3585000</v>
      </c>
      <c r="E30" s="25">
        <f t="shared" si="5"/>
        <v>103877499</v>
      </c>
      <c r="F30" s="7">
        <f t="shared" si="5"/>
        <v>81797860.950000018</v>
      </c>
      <c r="G30" s="7">
        <f t="shared" si="5"/>
        <v>81797860.950000018</v>
      </c>
      <c r="H30" s="25">
        <f t="shared" si="5"/>
        <v>22079638.050000001</v>
      </c>
    </row>
    <row r="31" spans="2:8" x14ac:dyDescent="0.2">
      <c r="B31" s="10" t="s">
        <v>32</v>
      </c>
      <c r="C31" s="22">
        <v>22141400</v>
      </c>
      <c r="D31" s="22">
        <v>-1700000</v>
      </c>
      <c r="E31" s="26">
        <f t="shared" si="2"/>
        <v>20441400</v>
      </c>
      <c r="F31" s="23">
        <v>10960705.51</v>
      </c>
      <c r="G31" s="23">
        <v>10960705.51</v>
      </c>
      <c r="H31" s="30">
        <f t="shared" si="3"/>
        <v>9480694.4900000002</v>
      </c>
    </row>
    <row r="32" spans="2:8" x14ac:dyDescent="0.2">
      <c r="B32" s="10" t="s">
        <v>33</v>
      </c>
      <c r="C32" s="22">
        <v>164000</v>
      </c>
      <c r="D32" s="22">
        <v>0</v>
      </c>
      <c r="E32" s="26">
        <f t="shared" si="2"/>
        <v>164000</v>
      </c>
      <c r="F32" s="23">
        <v>133971.09</v>
      </c>
      <c r="G32" s="23">
        <v>133971.09</v>
      </c>
      <c r="H32" s="30">
        <f t="shared" si="3"/>
        <v>30028.910000000003</v>
      </c>
    </row>
    <row r="33" spans="2:8" ht="24" x14ac:dyDescent="0.2">
      <c r="B33" s="10" t="s">
        <v>34</v>
      </c>
      <c r="C33" s="22">
        <v>26274080</v>
      </c>
      <c r="D33" s="22">
        <v>1825000</v>
      </c>
      <c r="E33" s="26">
        <f t="shared" si="2"/>
        <v>28099080</v>
      </c>
      <c r="F33" s="23">
        <v>25213023.509999998</v>
      </c>
      <c r="G33" s="23">
        <v>25213023.509999998</v>
      </c>
      <c r="H33" s="30">
        <f t="shared" si="3"/>
        <v>2886056.4900000021</v>
      </c>
    </row>
    <row r="34" spans="2:8" ht="24.6" customHeight="1" x14ac:dyDescent="0.2">
      <c r="B34" s="10" t="s">
        <v>35</v>
      </c>
      <c r="C34" s="22">
        <v>894000</v>
      </c>
      <c r="D34" s="22">
        <v>0</v>
      </c>
      <c r="E34" s="26">
        <f t="shared" si="2"/>
        <v>894000</v>
      </c>
      <c r="F34" s="23">
        <v>675657.46</v>
      </c>
      <c r="G34" s="23">
        <v>675657.46</v>
      </c>
      <c r="H34" s="30">
        <f t="shared" si="3"/>
        <v>218342.54000000004</v>
      </c>
    </row>
    <row r="35" spans="2:8" ht="24" x14ac:dyDescent="0.2">
      <c r="B35" s="10" t="s">
        <v>36</v>
      </c>
      <c r="C35" s="22">
        <v>24646908</v>
      </c>
      <c r="D35" s="22">
        <v>5612000</v>
      </c>
      <c r="E35" s="26">
        <f t="shared" si="2"/>
        <v>30258908</v>
      </c>
      <c r="F35" s="23">
        <v>24182805.190000005</v>
      </c>
      <c r="G35" s="23">
        <v>24182805.190000005</v>
      </c>
      <c r="H35" s="30">
        <f t="shared" si="3"/>
        <v>6076102.8099999949</v>
      </c>
    </row>
    <row r="36" spans="2:8" ht="24" x14ac:dyDescent="0.2">
      <c r="B36" s="10" t="s">
        <v>37</v>
      </c>
      <c r="C36" s="22">
        <v>0</v>
      </c>
      <c r="D36" s="22">
        <v>40000</v>
      </c>
      <c r="E36" s="26">
        <f t="shared" si="2"/>
        <v>40000</v>
      </c>
      <c r="F36" s="23">
        <v>29507.34</v>
      </c>
      <c r="G36" s="23">
        <v>29507.34</v>
      </c>
      <c r="H36" s="30">
        <f t="shared" si="3"/>
        <v>10492.66</v>
      </c>
    </row>
    <row r="37" spans="2:8" x14ac:dyDescent="0.2">
      <c r="B37" s="10" t="s">
        <v>38</v>
      </c>
      <c r="C37" s="22">
        <v>7250000</v>
      </c>
      <c r="D37" s="22">
        <v>-800000</v>
      </c>
      <c r="E37" s="26">
        <f t="shared" si="2"/>
        <v>6450000</v>
      </c>
      <c r="F37" s="23">
        <v>4340697.7200000007</v>
      </c>
      <c r="G37" s="23">
        <v>4340697.7200000007</v>
      </c>
      <c r="H37" s="30">
        <f t="shared" si="3"/>
        <v>2109302.2799999993</v>
      </c>
    </row>
    <row r="38" spans="2:8" x14ac:dyDescent="0.2">
      <c r="B38" s="10" t="s">
        <v>39</v>
      </c>
      <c r="C38" s="22">
        <v>8650000</v>
      </c>
      <c r="D38" s="22">
        <v>1850000</v>
      </c>
      <c r="E38" s="26">
        <f t="shared" si="2"/>
        <v>10500000</v>
      </c>
      <c r="F38" s="23">
        <v>10155596.699999999</v>
      </c>
      <c r="G38" s="23">
        <v>10155596.699999999</v>
      </c>
      <c r="H38" s="30">
        <f t="shared" si="3"/>
        <v>344403.30000000075</v>
      </c>
    </row>
    <row r="39" spans="2:8" x14ac:dyDescent="0.2">
      <c r="B39" s="10" t="s">
        <v>40</v>
      </c>
      <c r="C39" s="22">
        <v>17442111</v>
      </c>
      <c r="D39" s="22">
        <v>-10412000</v>
      </c>
      <c r="E39" s="26">
        <f t="shared" si="2"/>
        <v>7030111</v>
      </c>
      <c r="F39" s="23">
        <v>6105896.4299999997</v>
      </c>
      <c r="G39" s="23">
        <v>6105896.4299999997</v>
      </c>
      <c r="H39" s="30">
        <f t="shared" si="3"/>
        <v>924214.5700000003</v>
      </c>
    </row>
    <row r="40" spans="2:8" s="9" customFormat="1" ht="25.5" customHeight="1" x14ac:dyDescent="0.2">
      <c r="B40" s="12" t="s">
        <v>41</v>
      </c>
      <c r="C40" s="7">
        <f>SUM(C41:C49)</f>
        <v>9021167</v>
      </c>
      <c r="D40" s="7">
        <f t="shared" ref="D40:H40" si="6">SUM(D41:D49)</f>
        <v>3500000</v>
      </c>
      <c r="E40" s="25">
        <f t="shared" si="6"/>
        <v>12521167</v>
      </c>
      <c r="F40" s="7">
        <f t="shared" si="6"/>
        <v>11644438.720000001</v>
      </c>
      <c r="G40" s="7">
        <f t="shared" si="6"/>
        <v>11644438.720000001</v>
      </c>
      <c r="H40" s="25">
        <f t="shared" si="6"/>
        <v>876728.27999999921</v>
      </c>
    </row>
    <row r="41" spans="2:8" ht="24" x14ac:dyDescent="0.2">
      <c r="B41" s="10" t="s">
        <v>42</v>
      </c>
      <c r="C41" s="22">
        <v>300000</v>
      </c>
      <c r="D41" s="22">
        <v>0</v>
      </c>
      <c r="E41" s="26">
        <f t="shared" si="2"/>
        <v>300000</v>
      </c>
      <c r="F41" s="23">
        <v>183949.42</v>
      </c>
      <c r="G41" s="23">
        <v>183949.42</v>
      </c>
      <c r="H41" s="30">
        <f t="shared" si="3"/>
        <v>116050.57999999999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7500000</v>
      </c>
      <c r="D43" s="22">
        <v>3500000</v>
      </c>
      <c r="E43" s="26">
        <f t="shared" si="2"/>
        <v>11000000</v>
      </c>
      <c r="F43" s="23">
        <v>10239322.300000001</v>
      </c>
      <c r="G43" s="23">
        <v>10239322.300000001</v>
      </c>
      <c r="H43" s="30">
        <f t="shared" si="3"/>
        <v>760677.69999999925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1221167</v>
      </c>
      <c r="D45" s="22">
        <v>0</v>
      </c>
      <c r="E45" s="26">
        <f t="shared" si="2"/>
        <v>1221167</v>
      </c>
      <c r="F45" s="23">
        <v>1221167</v>
      </c>
      <c r="G45" s="23">
        <v>1221167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30334500</v>
      </c>
      <c r="D50" s="7">
        <f t="shared" ref="D50:H50" si="7">SUM(D51:D59)</f>
        <v>0</v>
      </c>
      <c r="E50" s="25">
        <f t="shared" si="7"/>
        <v>30334500</v>
      </c>
      <c r="F50" s="7">
        <f t="shared" si="7"/>
        <v>21979963.639999997</v>
      </c>
      <c r="G50" s="7">
        <f t="shared" si="7"/>
        <v>21979963.639999997</v>
      </c>
      <c r="H50" s="25">
        <f t="shared" si="7"/>
        <v>8354536.3600000022</v>
      </c>
    </row>
    <row r="51" spans="2:8" x14ac:dyDescent="0.2">
      <c r="B51" s="10" t="s">
        <v>52</v>
      </c>
      <c r="C51" s="22">
        <v>7350000</v>
      </c>
      <c r="D51" s="22">
        <v>0</v>
      </c>
      <c r="E51" s="26">
        <f t="shared" si="2"/>
        <v>7350000</v>
      </c>
      <c r="F51" s="23">
        <v>3373695.9799999995</v>
      </c>
      <c r="G51" s="23">
        <v>3373695.9799999995</v>
      </c>
      <c r="H51" s="30">
        <f t="shared" si="3"/>
        <v>3976304.0200000005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1100000</v>
      </c>
      <c r="D54" s="22">
        <v>0</v>
      </c>
      <c r="E54" s="26">
        <f t="shared" si="2"/>
        <v>1100000</v>
      </c>
      <c r="F54" s="23">
        <v>747605.16999999993</v>
      </c>
      <c r="G54" s="23">
        <v>747605.16999999993</v>
      </c>
      <c r="H54" s="30">
        <f t="shared" si="3"/>
        <v>352394.83000000007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864500</v>
      </c>
      <c r="D56" s="22">
        <v>0</v>
      </c>
      <c r="E56" s="26">
        <f t="shared" si="2"/>
        <v>864500</v>
      </c>
      <c r="F56" s="23">
        <v>468182.25</v>
      </c>
      <c r="G56" s="23">
        <v>468182.25</v>
      </c>
      <c r="H56" s="30">
        <f t="shared" si="3"/>
        <v>396317.75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17600000</v>
      </c>
      <c r="D58" s="22">
        <v>0</v>
      </c>
      <c r="E58" s="26">
        <f t="shared" si="2"/>
        <v>17600000</v>
      </c>
      <c r="F58" s="23">
        <v>17321454.399999999</v>
      </c>
      <c r="G58" s="23">
        <v>17321454.399999999</v>
      </c>
      <c r="H58" s="30">
        <f t="shared" si="3"/>
        <v>278545.60000000149</v>
      </c>
    </row>
    <row r="59" spans="2:8" x14ac:dyDescent="0.2">
      <c r="B59" s="10" t="s">
        <v>60</v>
      </c>
      <c r="C59" s="22">
        <v>3420000</v>
      </c>
      <c r="D59" s="22">
        <v>0</v>
      </c>
      <c r="E59" s="26">
        <f t="shared" si="2"/>
        <v>3420000</v>
      </c>
      <c r="F59" s="23">
        <v>69025.84</v>
      </c>
      <c r="G59" s="23">
        <v>69025.84</v>
      </c>
      <c r="H59" s="30">
        <f t="shared" si="3"/>
        <v>3350974.16</v>
      </c>
    </row>
    <row r="60" spans="2:8" s="9" customFormat="1" x14ac:dyDescent="0.2">
      <c r="B60" s="6" t="s">
        <v>61</v>
      </c>
      <c r="C60" s="7">
        <f>SUM(C61:C63)</f>
        <v>112500000</v>
      </c>
      <c r="D60" s="7">
        <f t="shared" ref="D60:H60" si="8">SUM(D61:D63)</f>
        <v>0</v>
      </c>
      <c r="E60" s="25">
        <f t="shared" si="8"/>
        <v>112500000</v>
      </c>
      <c r="F60" s="7">
        <f t="shared" si="8"/>
        <v>59116096.519999996</v>
      </c>
      <c r="G60" s="7">
        <f t="shared" si="8"/>
        <v>59116096.519999996</v>
      </c>
      <c r="H60" s="25">
        <f t="shared" si="8"/>
        <v>53383903.480000004</v>
      </c>
    </row>
    <row r="61" spans="2:8" x14ac:dyDescent="0.2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">
      <c r="B62" s="10" t="s">
        <v>63</v>
      </c>
      <c r="C62" s="22">
        <v>112500000</v>
      </c>
      <c r="D62" s="22">
        <v>0</v>
      </c>
      <c r="E62" s="26">
        <f t="shared" si="2"/>
        <v>112500000</v>
      </c>
      <c r="F62" s="23">
        <v>59116096.519999996</v>
      </c>
      <c r="G62" s="23">
        <v>59116096.519999996</v>
      </c>
      <c r="H62" s="30">
        <f t="shared" si="3"/>
        <v>53383903.480000004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294652125.81</v>
      </c>
      <c r="D160" s="21">
        <f t="shared" ref="D160:G160" si="28">SUM(D10,D85)</f>
        <v>0</v>
      </c>
      <c r="E160" s="28">
        <f>SUM(E10,E85)</f>
        <v>294652125.81</v>
      </c>
      <c r="F160" s="21">
        <f t="shared" si="28"/>
        <v>206488610.24000001</v>
      </c>
      <c r="G160" s="21">
        <f t="shared" si="28"/>
        <v>206488610.24000001</v>
      </c>
      <c r="H160" s="28">
        <f>SUM(H10,H85)</f>
        <v>88163515.569999993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ht="150" customHeight="1" x14ac:dyDescent="0.2">
      <c r="B168" s="32" t="s">
        <v>88</v>
      </c>
      <c r="C168" s="32"/>
      <c r="D168" s="32"/>
      <c r="E168" s="32"/>
      <c r="F168" s="32"/>
      <c r="G168" s="32"/>
      <c r="H168" s="32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PYTIrNJPuGbX8i1eXh0j3hApl4ThnrmUSQDR+6LrslZjGCGML6g1JUjY0rsl8mxv5bKpiSSKevyl1bMaEzxAg==" saltValue="/8QFnKXn6EYOkURf6c/pjw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2020-01-08T21:14:59Z</dcterms:created>
  <dcterms:modified xsi:type="dcterms:W3CDTF">2026-01-15T23:12:36Z</dcterms:modified>
</cp:coreProperties>
</file>